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27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0" i="1" l="1"/>
  <c r="B24" i="1" l="1"/>
  <c r="C17" i="1" s="1"/>
  <c r="C18" i="1" l="1"/>
  <c r="C19" i="1"/>
  <c r="C20" i="1"/>
  <c r="C21" i="1"/>
  <c r="C22" i="1"/>
  <c r="C16" i="1"/>
  <c r="B5" i="1" l="1"/>
  <c r="B7" i="1" s="1"/>
  <c r="B8" i="1" l="1"/>
  <c r="D13" i="1"/>
  <c r="D17" i="1"/>
  <c r="E17" i="1" s="1"/>
  <c r="C13" i="1"/>
  <c r="C14" i="1"/>
  <c r="C15" i="1"/>
  <c r="D15" i="1" s="1"/>
  <c r="D18" i="1" l="1"/>
  <c r="E18" i="1" s="1"/>
  <c r="I18" i="1" s="1"/>
  <c r="D22" i="1"/>
  <c r="D19" i="1"/>
  <c r="E19" i="1" s="1"/>
  <c r="H19" i="1" s="1"/>
  <c r="D21" i="1"/>
  <c r="E21" i="1" s="1"/>
  <c r="D20" i="1"/>
  <c r="E20" i="1" s="1"/>
  <c r="C24" i="1"/>
  <c r="J18" i="1"/>
  <c r="H18" i="1"/>
  <c r="E22" i="1"/>
  <c r="M19" i="1"/>
  <c r="F21" i="1"/>
  <c r="I21" i="1"/>
  <c r="H21" i="1"/>
  <c r="M21" i="1"/>
  <c r="L21" i="1"/>
  <c r="K21" i="1"/>
  <c r="J21" i="1"/>
  <c r="F20" i="1"/>
  <c r="M20" i="1"/>
  <c r="L20" i="1"/>
  <c r="K20" i="1"/>
  <c r="J20" i="1"/>
  <c r="I20" i="1"/>
  <c r="H20" i="1"/>
  <c r="F17" i="1"/>
  <c r="I17" i="1"/>
  <c r="M17" i="1"/>
  <c r="L17" i="1"/>
  <c r="K17" i="1"/>
  <c r="J17" i="1"/>
  <c r="H17" i="1"/>
  <c r="E13" i="1"/>
  <c r="D16" i="1"/>
  <c r="E16" i="1" s="1"/>
  <c r="D14" i="1"/>
  <c r="E14" i="1" s="1"/>
  <c r="E15" i="1"/>
  <c r="I19" i="1" l="1"/>
  <c r="J19" i="1"/>
  <c r="L18" i="1"/>
  <c r="F19" i="1"/>
  <c r="F18" i="1"/>
  <c r="K19" i="1"/>
  <c r="K18" i="1"/>
  <c r="L19" i="1"/>
  <c r="M18" i="1"/>
  <c r="L13" i="1"/>
  <c r="K13" i="1"/>
  <c r="I13" i="1"/>
  <c r="H13" i="1"/>
  <c r="N13" i="1"/>
  <c r="N14" i="1" s="1"/>
  <c r="N15" i="1" s="1"/>
  <c r="N16" i="1" s="1"/>
  <c r="N17" i="1" s="1"/>
  <c r="N18" i="1" s="1"/>
  <c r="N19" i="1" s="1"/>
  <c r="N20" i="1" s="1"/>
  <c r="N21" i="1" s="1"/>
  <c r="N22" i="1" s="1"/>
  <c r="M13" i="1"/>
  <c r="J13" i="1"/>
  <c r="F15" i="1"/>
  <c r="L15" i="1"/>
  <c r="K15" i="1"/>
  <c r="J15" i="1"/>
  <c r="I15" i="1"/>
  <c r="H15" i="1"/>
  <c r="M15" i="1"/>
  <c r="I22" i="1"/>
  <c r="H22" i="1"/>
  <c r="M22" i="1"/>
  <c r="L22" i="1"/>
  <c r="K22" i="1"/>
  <c r="J22" i="1"/>
  <c r="F14" i="1"/>
  <c r="K14" i="1"/>
  <c r="H14" i="1"/>
  <c r="M14" i="1"/>
  <c r="L14" i="1"/>
  <c r="J14" i="1"/>
  <c r="I14" i="1"/>
  <c r="F22" i="1"/>
  <c r="F16" i="1"/>
  <c r="L16" i="1"/>
  <c r="K16" i="1"/>
  <c r="J16" i="1"/>
  <c r="I16" i="1"/>
  <c r="H16" i="1"/>
  <c r="M16" i="1"/>
  <c r="F13" i="1"/>
  <c r="E24" i="1"/>
  <c r="F24" i="1" s="1"/>
  <c r="D24" i="1"/>
  <c r="K24" i="1" l="1"/>
  <c r="J24" i="1"/>
  <c r="I24" i="1"/>
  <c r="M24" i="1"/>
  <c r="H24" i="1"/>
  <c r="L24" i="1"/>
</calcChain>
</file>

<file path=xl/sharedStrings.xml><?xml version="1.0" encoding="utf-8"?>
<sst xmlns="http://schemas.openxmlformats.org/spreadsheetml/2006/main" count="39" uniqueCount="37">
  <si>
    <t>TOTAL</t>
  </si>
  <si>
    <t xml:space="preserve">alphe 5% </t>
  </si>
  <si>
    <t>pai*(1-pai)</t>
  </si>
  <si>
    <t>pai  (=proportion)</t>
  </si>
  <si>
    <t>prop interval</t>
  </si>
  <si>
    <t>CHANGE THIS</t>
  </si>
  <si>
    <t>You could change this, but to be most conservative, keep it 0.5?</t>
  </si>
  <si>
    <t>if 0.04, it means we want the confidence interval range to be (pai+this and pai-this), e.g., if 50%, 46% - 54%.</t>
  </si>
  <si>
    <t>Don't change this, we keep it alpha=5%</t>
  </si>
  <si>
    <t>FREQ</t>
  </si>
  <si>
    <t>Proportion</t>
  </si>
  <si>
    <t>N to be sampled</t>
  </si>
  <si>
    <t>Don't change this (this is a function)</t>
  </si>
  <si>
    <t>THIS IS THE TARGET N.</t>
  </si>
  <si>
    <t>N to be sampled (rounded, so the ns are integers)</t>
  </si>
  <si>
    <t>% SAMPLED</t>
  </si>
  <si>
    <t>population size (from which a sample is drawn)</t>
  </si>
  <si>
    <t>http://www.surveysystem.com/sscalc.htm</t>
  </si>
  <si>
    <t>Reference</t>
  </si>
  <si>
    <t>GROUPS/BLOCKS</t>
  </si>
  <si>
    <t>REGION 01</t>
  </si>
  <si>
    <t>REGION 02</t>
  </si>
  <si>
    <t>REGION 03</t>
  </si>
  <si>
    <t>REGION 04</t>
  </si>
  <si>
    <t>REGION 05</t>
  </si>
  <si>
    <t>REGION 06</t>
  </si>
  <si>
    <t>REGION 07</t>
  </si>
  <si>
    <t>REGION 08</t>
  </si>
  <si>
    <t>REGION 09</t>
  </si>
  <si>
    <t>REGION 10</t>
  </si>
  <si>
    <t>100% (ZER DIVISION PROBLEM; you should see no result)</t>
  </si>
  <si>
    <t>Expected MISSING RESPONSE RATE</t>
  </si>
  <si>
    <t>(1) Sample size theoretically required (simpler algorithm)</t>
  </si>
  <si>
    <t>(2) Sample size adjusted by population size</t>
  </si>
  <si>
    <t>FINAL SAMPLE SIZE NECESSARY using (1) above</t>
  </si>
  <si>
    <t>THIS BELOW MUST REFLECT REALITY</t>
  </si>
  <si>
    <t>Sample size calculation -- by Kaz (k u e k a w a GMAIL)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</si>
</sst>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0" fillId="3" borderId="0" xfId="0" applyFill="1"/>
    <xf numFmtId="0" fontId="0" fillId="4" borderId="0" xfId="0" applyFill="1"/>
    <xf numFmtId="1" fontId="0" fillId="0" borderId="0" xfId="0" applyNumberFormat="1"/>
    <xf numFmtId="0" fontId="0" fillId="0" borderId="1" xfId="0" applyBorder="1"/>
    <xf numFmtId="0" fontId="0" fillId="0" borderId="2" xfId="0" applyBorder="1"/>
    <xf numFmtId="1" fontId="0" fillId="0" borderId="2" xfId="0" applyNumberFormat="1" applyBorder="1"/>
    <xf numFmtId="0" fontId="0" fillId="5" borderId="0" xfId="0" applyFill="1"/>
    <xf numFmtId="10" fontId="0" fillId="0" borderId="0" xfId="0" applyNumberFormat="1"/>
    <xf numFmtId="0" fontId="0" fillId="6" borderId="0" xfId="0" applyFill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selection activeCell="A3" sqref="A3"/>
    </sheetView>
  </sheetViews>
  <sheetFormatPr defaultRowHeight="15" x14ac:dyDescent="0.25"/>
  <cols>
    <col min="1" max="1" width="56.28515625" customWidth="1"/>
    <col min="2" max="2" width="25.140625" customWidth="1"/>
    <col min="3" max="3" width="22" customWidth="1"/>
    <col min="4" max="4" width="34.28515625" customWidth="1"/>
    <col min="5" max="5" width="15.28515625" customWidth="1"/>
    <col min="6" max="6" width="10" customWidth="1"/>
  </cols>
  <sheetData>
    <row r="1" spans="1:14" x14ac:dyDescent="0.25">
      <c r="A1" t="s">
        <v>36</v>
      </c>
    </row>
    <row r="2" spans="1:14" x14ac:dyDescent="0.25">
      <c r="A2" t="s">
        <v>16</v>
      </c>
      <c r="B2">
        <v>1500</v>
      </c>
    </row>
    <row r="3" spans="1:14" x14ac:dyDescent="0.25">
      <c r="A3" t="s">
        <v>1</v>
      </c>
      <c r="B3">
        <v>1.96</v>
      </c>
      <c r="C3" t="s">
        <v>8</v>
      </c>
    </row>
    <row r="4" spans="1:14" x14ac:dyDescent="0.25">
      <c r="A4" t="s">
        <v>3</v>
      </c>
      <c r="B4">
        <v>0.5</v>
      </c>
      <c r="C4" t="s">
        <v>6</v>
      </c>
    </row>
    <row r="5" spans="1:14" x14ac:dyDescent="0.25">
      <c r="A5" t="s">
        <v>2</v>
      </c>
      <c r="B5">
        <f>B4*(1-B4)</f>
        <v>0.25</v>
      </c>
      <c r="C5" t="s">
        <v>12</v>
      </c>
    </row>
    <row r="6" spans="1:14" s="11" customFormat="1" ht="15.75" thickBot="1" x14ac:dyDescent="0.3">
      <c r="A6" s="11" t="s">
        <v>4</v>
      </c>
      <c r="B6" s="11">
        <v>0.04</v>
      </c>
      <c r="C6" s="11" t="s">
        <v>5</v>
      </c>
      <c r="D6" s="11" t="s">
        <v>7</v>
      </c>
    </row>
    <row r="7" spans="1:14" s="5" customFormat="1" ht="15.75" thickBot="1" x14ac:dyDescent="0.3">
      <c r="A7" s="5" t="s">
        <v>32</v>
      </c>
      <c r="B7" s="5">
        <f>((B3^2)*B5)/(B6^2)</f>
        <v>600.24999999999989</v>
      </c>
      <c r="C7" s="5" t="s">
        <v>12</v>
      </c>
    </row>
    <row r="8" spans="1:14" s="6" customFormat="1" ht="15.75" thickBot="1" x14ac:dyDescent="0.3">
      <c r="A8" s="6" t="s">
        <v>33</v>
      </c>
      <c r="B8" s="7">
        <f>B7/(1+((B7-1)/B2))</f>
        <v>428.90317970703813</v>
      </c>
      <c r="C8" s="5" t="s">
        <v>12</v>
      </c>
    </row>
    <row r="10" spans="1:14" x14ac:dyDescent="0.25">
      <c r="A10" s="8" t="s">
        <v>34</v>
      </c>
      <c r="B10" s="4">
        <f>B7</f>
        <v>600.24999999999989</v>
      </c>
      <c r="C10" s="2" t="s">
        <v>13</v>
      </c>
    </row>
    <row r="11" spans="1:14" x14ac:dyDescent="0.25">
      <c r="B11" s="10" t="s">
        <v>35</v>
      </c>
      <c r="H11" t="s">
        <v>31</v>
      </c>
    </row>
    <row r="12" spans="1:14" x14ac:dyDescent="0.25">
      <c r="A12" t="s">
        <v>19</v>
      </c>
      <c r="B12" s="10" t="s">
        <v>9</v>
      </c>
      <c r="C12" t="s">
        <v>10</v>
      </c>
      <c r="D12" t="s">
        <v>11</v>
      </c>
      <c r="E12" t="s">
        <v>14</v>
      </c>
      <c r="F12" t="s">
        <v>15</v>
      </c>
      <c r="H12" s="9">
        <v>0</v>
      </c>
      <c r="I12" s="9">
        <v>0.1</v>
      </c>
      <c r="J12" s="9">
        <v>0.25</v>
      </c>
      <c r="K12" s="9">
        <v>0.5</v>
      </c>
      <c r="L12" s="9">
        <v>0.75</v>
      </c>
      <c r="M12" s="9">
        <v>0.9</v>
      </c>
      <c r="N12" s="9" t="s">
        <v>30</v>
      </c>
    </row>
    <row r="13" spans="1:14" x14ac:dyDescent="0.25">
      <c r="A13" t="s">
        <v>20</v>
      </c>
      <c r="B13" s="10">
        <v>103</v>
      </c>
      <c r="C13" s="1">
        <f t="shared" ref="C13:C22" si="0">B13/$B$24</f>
        <v>6.4779874213836477E-2</v>
      </c>
      <c r="D13">
        <f>$B$10*C13</f>
        <v>38.884119496855341</v>
      </c>
      <c r="E13" s="3">
        <f>ROUND(D13,0)</f>
        <v>39</v>
      </c>
      <c r="F13">
        <f>E13/B13</f>
        <v>0.37864077669902912</v>
      </c>
      <c r="H13" s="4">
        <f t="shared" ref="H13:N13" si="1">$E13/(1-H12)</f>
        <v>39</v>
      </c>
      <c r="I13" s="4">
        <f t="shared" si="1"/>
        <v>43.333333333333336</v>
      </c>
      <c r="J13" s="4">
        <f t="shared" si="1"/>
        <v>52</v>
      </c>
      <c r="K13" s="4">
        <f t="shared" si="1"/>
        <v>78</v>
      </c>
      <c r="L13" s="4">
        <f t="shared" si="1"/>
        <v>156</v>
      </c>
      <c r="M13" s="4">
        <f t="shared" si="1"/>
        <v>390.00000000000011</v>
      </c>
      <c r="N13" s="4" t="e">
        <f t="shared" si="1"/>
        <v>#VALUE!</v>
      </c>
    </row>
    <row r="14" spans="1:14" x14ac:dyDescent="0.25">
      <c r="A14" t="s">
        <v>21</v>
      </c>
      <c r="B14" s="10">
        <v>105</v>
      </c>
      <c r="C14" s="1">
        <f t="shared" si="0"/>
        <v>6.6037735849056603E-2</v>
      </c>
      <c r="D14">
        <f>$B$10*C14</f>
        <v>39.639150943396217</v>
      </c>
      <c r="E14" s="3">
        <f>ROUND(D14,0)</f>
        <v>40</v>
      </c>
      <c r="F14">
        <f>E14/B14</f>
        <v>0.38095238095238093</v>
      </c>
      <c r="H14" s="4">
        <f t="shared" ref="H14:M14" si="2">$E14/(1-H$12)</f>
        <v>40</v>
      </c>
      <c r="I14" s="4">
        <f t="shared" si="2"/>
        <v>44.444444444444443</v>
      </c>
      <c r="J14" s="4">
        <f t="shared" si="2"/>
        <v>53.333333333333336</v>
      </c>
      <c r="K14" s="4">
        <f t="shared" si="2"/>
        <v>80</v>
      </c>
      <c r="L14" s="4">
        <f t="shared" si="2"/>
        <v>160</v>
      </c>
      <c r="M14" s="4">
        <f t="shared" si="2"/>
        <v>400.00000000000011</v>
      </c>
      <c r="N14" s="4" t="e">
        <f>$E14/(1-N13)</f>
        <v>#VALUE!</v>
      </c>
    </row>
    <row r="15" spans="1:14" x14ac:dyDescent="0.25">
      <c r="A15" t="s">
        <v>22</v>
      </c>
      <c r="B15" s="10">
        <v>201</v>
      </c>
      <c r="C15" s="1">
        <f t="shared" si="0"/>
        <v>0.12641509433962264</v>
      </c>
      <c r="D15">
        <f>$B$10*C15</f>
        <v>75.880660377358481</v>
      </c>
      <c r="E15" s="3">
        <f>ROUND(D15,0)</f>
        <v>76</v>
      </c>
      <c r="F15">
        <f>E15/B15</f>
        <v>0.37810945273631841</v>
      </c>
      <c r="H15" s="4">
        <f t="shared" ref="H15:M22" si="3">$E15/(1-H$12)</f>
        <v>76</v>
      </c>
      <c r="I15" s="4">
        <f t="shared" si="3"/>
        <v>84.444444444444443</v>
      </c>
      <c r="J15" s="4">
        <f t="shared" si="3"/>
        <v>101.33333333333333</v>
      </c>
      <c r="K15" s="4">
        <f t="shared" si="3"/>
        <v>152</v>
      </c>
      <c r="L15" s="4">
        <f t="shared" si="3"/>
        <v>304</v>
      </c>
      <c r="M15" s="4">
        <f t="shared" si="3"/>
        <v>760.00000000000011</v>
      </c>
      <c r="N15" s="4" t="e">
        <f t="shared" ref="N15:N22" si="4">$E15/(1-N14)</f>
        <v>#VALUE!</v>
      </c>
    </row>
    <row r="16" spans="1:14" x14ac:dyDescent="0.25">
      <c r="A16" t="s">
        <v>23</v>
      </c>
      <c r="B16" s="10">
        <v>420</v>
      </c>
      <c r="C16" s="1">
        <f t="shared" si="0"/>
        <v>0.26415094339622641</v>
      </c>
      <c r="D16">
        <f>$B$10*C16</f>
        <v>158.55660377358487</v>
      </c>
      <c r="E16" s="3">
        <f>ROUND(D16,0)</f>
        <v>159</v>
      </c>
      <c r="F16">
        <f>E16/B16</f>
        <v>0.37857142857142856</v>
      </c>
      <c r="H16" s="4">
        <f t="shared" si="3"/>
        <v>159</v>
      </c>
      <c r="I16" s="4">
        <f t="shared" si="3"/>
        <v>176.66666666666666</v>
      </c>
      <c r="J16" s="4">
        <f t="shared" si="3"/>
        <v>212</v>
      </c>
      <c r="K16" s="4">
        <f t="shared" si="3"/>
        <v>318</v>
      </c>
      <c r="L16" s="4">
        <f t="shared" si="3"/>
        <v>636</v>
      </c>
      <c r="M16" s="4">
        <f t="shared" si="3"/>
        <v>1590.0000000000005</v>
      </c>
      <c r="N16" s="4" t="e">
        <f t="shared" si="4"/>
        <v>#VALUE!</v>
      </c>
    </row>
    <row r="17" spans="1:14" x14ac:dyDescent="0.25">
      <c r="A17" t="s">
        <v>24</v>
      </c>
      <c r="B17" s="10">
        <v>122</v>
      </c>
      <c r="C17" s="1">
        <f t="shared" si="0"/>
        <v>7.672955974842767E-2</v>
      </c>
      <c r="D17">
        <f>$B$10*C17</f>
        <v>46.056918238993703</v>
      </c>
      <c r="E17" s="3">
        <f t="shared" ref="E17:E22" si="5">ROUND(D17,0)</f>
        <v>46</v>
      </c>
      <c r="F17">
        <f t="shared" ref="F17:F22" si="6">E17/B17</f>
        <v>0.37704918032786883</v>
      </c>
      <c r="H17" s="4">
        <f t="shared" si="3"/>
        <v>46</v>
      </c>
      <c r="I17" s="4">
        <f t="shared" si="3"/>
        <v>51.111111111111107</v>
      </c>
      <c r="J17" s="4">
        <f t="shared" si="3"/>
        <v>61.333333333333336</v>
      </c>
      <c r="K17" s="4">
        <f t="shared" si="3"/>
        <v>92</v>
      </c>
      <c r="L17" s="4">
        <f t="shared" si="3"/>
        <v>184</v>
      </c>
      <c r="M17" s="4">
        <f t="shared" si="3"/>
        <v>460.00000000000011</v>
      </c>
      <c r="N17" s="4" t="e">
        <f t="shared" si="4"/>
        <v>#VALUE!</v>
      </c>
    </row>
    <row r="18" spans="1:14" x14ac:dyDescent="0.25">
      <c r="A18" t="s">
        <v>25</v>
      </c>
      <c r="B18" s="10">
        <v>111</v>
      </c>
      <c r="C18" s="1">
        <f t="shared" si="0"/>
        <v>6.981132075471698E-2</v>
      </c>
      <c r="D18">
        <f t="shared" ref="D18:D22" si="7">$B$10*C18</f>
        <v>41.904245283018859</v>
      </c>
      <c r="E18" s="3">
        <f t="shared" si="5"/>
        <v>42</v>
      </c>
      <c r="F18">
        <f t="shared" si="6"/>
        <v>0.3783783783783784</v>
      </c>
      <c r="H18" s="4">
        <f t="shared" si="3"/>
        <v>42</v>
      </c>
      <c r="I18" s="4">
        <f t="shared" si="3"/>
        <v>46.666666666666664</v>
      </c>
      <c r="J18" s="4">
        <f t="shared" si="3"/>
        <v>56</v>
      </c>
      <c r="K18" s="4">
        <f t="shared" si="3"/>
        <v>84</v>
      </c>
      <c r="L18" s="4">
        <f t="shared" si="3"/>
        <v>168</v>
      </c>
      <c r="M18" s="4">
        <f t="shared" si="3"/>
        <v>420.00000000000011</v>
      </c>
      <c r="N18" s="4" t="e">
        <f t="shared" si="4"/>
        <v>#VALUE!</v>
      </c>
    </row>
    <row r="19" spans="1:14" x14ac:dyDescent="0.25">
      <c r="A19" t="s">
        <v>26</v>
      </c>
      <c r="B19" s="10">
        <v>132</v>
      </c>
      <c r="C19" s="1">
        <f t="shared" si="0"/>
        <v>8.3018867924528297E-2</v>
      </c>
      <c r="D19">
        <f t="shared" si="7"/>
        <v>49.832075471698104</v>
      </c>
      <c r="E19" s="3">
        <f t="shared" si="5"/>
        <v>50</v>
      </c>
      <c r="F19">
        <f t="shared" si="6"/>
        <v>0.37878787878787878</v>
      </c>
      <c r="H19" s="4">
        <f t="shared" si="3"/>
        <v>50</v>
      </c>
      <c r="I19" s="4">
        <f t="shared" si="3"/>
        <v>55.555555555555557</v>
      </c>
      <c r="J19" s="4">
        <f t="shared" si="3"/>
        <v>66.666666666666671</v>
      </c>
      <c r="K19" s="4">
        <f t="shared" si="3"/>
        <v>100</v>
      </c>
      <c r="L19" s="4">
        <f t="shared" si="3"/>
        <v>200</v>
      </c>
      <c r="M19" s="4">
        <f t="shared" si="3"/>
        <v>500.00000000000011</v>
      </c>
      <c r="N19" s="4" t="e">
        <f t="shared" si="4"/>
        <v>#VALUE!</v>
      </c>
    </row>
    <row r="20" spans="1:14" x14ac:dyDescent="0.25">
      <c r="A20" t="s">
        <v>27</v>
      </c>
      <c r="B20" s="10">
        <v>132</v>
      </c>
      <c r="C20" s="1">
        <f t="shared" si="0"/>
        <v>8.3018867924528297E-2</v>
      </c>
      <c r="D20">
        <f t="shared" si="7"/>
        <v>49.832075471698104</v>
      </c>
      <c r="E20" s="3">
        <f t="shared" si="5"/>
        <v>50</v>
      </c>
      <c r="F20">
        <f t="shared" si="6"/>
        <v>0.37878787878787878</v>
      </c>
      <c r="H20" s="4">
        <f t="shared" si="3"/>
        <v>50</v>
      </c>
      <c r="I20" s="4">
        <f t="shared" si="3"/>
        <v>55.555555555555557</v>
      </c>
      <c r="J20" s="4">
        <f t="shared" si="3"/>
        <v>66.666666666666671</v>
      </c>
      <c r="K20" s="4">
        <f t="shared" si="3"/>
        <v>100</v>
      </c>
      <c r="L20" s="4">
        <f t="shared" si="3"/>
        <v>200</v>
      </c>
      <c r="M20" s="4">
        <f t="shared" si="3"/>
        <v>500.00000000000011</v>
      </c>
      <c r="N20" s="4" t="e">
        <f t="shared" si="4"/>
        <v>#VALUE!</v>
      </c>
    </row>
    <row r="21" spans="1:14" x14ac:dyDescent="0.25">
      <c r="A21" t="s">
        <v>28</v>
      </c>
      <c r="B21" s="10">
        <v>142</v>
      </c>
      <c r="C21" s="1">
        <f t="shared" si="0"/>
        <v>8.9308176100628925E-2</v>
      </c>
      <c r="D21">
        <f t="shared" si="7"/>
        <v>53.607232704402499</v>
      </c>
      <c r="E21" s="3">
        <f t="shared" si="5"/>
        <v>54</v>
      </c>
      <c r="F21">
        <f t="shared" si="6"/>
        <v>0.38028169014084506</v>
      </c>
      <c r="H21" s="4">
        <f t="shared" si="3"/>
        <v>54</v>
      </c>
      <c r="I21" s="4">
        <f t="shared" si="3"/>
        <v>60</v>
      </c>
      <c r="J21" s="4">
        <f t="shared" si="3"/>
        <v>72</v>
      </c>
      <c r="K21" s="4">
        <f t="shared" si="3"/>
        <v>108</v>
      </c>
      <c r="L21" s="4">
        <f t="shared" si="3"/>
        <v>216</v>
      </c>
      <c r="M21" s="4">
        <f t="shared" si="3"/>
        <v>540.00000000000011</v>
      </c>
      <c r="N21" s="4" t="e">
        <f t="shared" si="4"/>
        <v>#VALUE!</v>
      </c>
    </row>
    <row r="22" spans="1:14" x14ac:dyDescent="0.25">
      <c r="A22" t="s">
        <v>29</v>
      </c>
      <c r="B22" s="10">
        <v>122</v>
      </c>
      <c r="C22" s="1">
        <f t="shared" si="0"/>
        <v>7.672955974842767E-2</v>
      </c>
      <c r="D22">
        <f t="shared" si="7"/>
        <v>46.056918238993703</v>
      </c>
      <c r="E22" s="3">
        <f t="shared" si="5"/>
        <v>46</v>
      </c>
      <c r="F22">
        <f t="shared" si="6"/>
        <v>0.37704918032786883</v>
      </c>
      <c r="H22" s="4">
        <f t="shared" si="3"/>
        <v>46</v>
      </c>
      <c r="I22" s="4">
        <f t="shared" si="3"/>
        <v>51.111111111111107</v>
      </c>
      <c r="J22" s="4">
        <f t="shared" si="3"/>
        <v>61.333333333333336</v>
      </c>
      <c r="K22" s="4">
        <f t="shared" si="3"/>
        <v>92</v>
      </c>
      <c r="L22" s="4">
        <f t="shared" si="3"/>
        <v>184</v>
      </c>
      <c r="M22" s="4">
        <f t="shared" si="3"/>
        <v>460.00000000000011</v>
      </c>
      <c r="N22" s="4" t="e">
        <f t="shared" si="4"/>
        <v>#VALUE!</v>
      </c>
    </row>
    <row r="24" spans="1:14" x14ac:dyDescent="0.25">
      <c r="A24" t="s">
        <v>0</v>
      </c>
      <c r="B24">
        <f>SUM(B13:B22)</f>
        <v>1590</v>
      </c>
      <c r="C24" s="1">
        <f>SUM(C13:C22)</f>
        <v>0.99999999999999989</v>
      </c>
      <c r="D24">
        <f>SUM(D13:D16)</f>
        <v>312.96053459119491</v>
      </c>
      <c r="E24" s="3">
        <f>SUM(E13:E22)</f>
        <v>602</v>
      </c>
      <c r="F24">
        <f>E24/B24</f>
        <v>0.37861635220125789</v>
      </c>
      <c r="H24" s="3">
        <f t="shared" ref="H24:M24" si="8">SUM(H13:H22)</f>
        <v>602</v>
      </c>
      <c r="I24" s="3">
        <f t="shared" si="8"/>
        <v>668.88888888888891</v>
      </c>
      <c r="J24" s="3">
        <f t="shared" si="8"/>
        <v>802.66666666666663</v>
      </c>
      <c r="K24" s="3">
        <f t="shared" si="8"/>
        <v>1204</v>
      </c>
      <c r="L24" s="3">
        <f t="shared" si="8"/>
        <v>2408</v>
      </c>
      <c r="M24" s="3">
        <f t="shared" si="8"/>
        <v>6020.0000000000009</v>
      </c>
    </row>
    <row r="28" spans="1:14" x14ac:dyDescent="0.25">
      <c r="A28" t="s">
        <v>18</v>
      </c>
    </row>
    <row r="29" spans="1:14" x14ac:dyDescent="0.25">
      <c r="A29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2015-10-13T14:50:02Z</dcterms:created>
  <dcterms:modified xsi:type="dcterms:W3CDTF">2015-12-01T02:32:43Z</dcterms:modified>
</cp:coreProperties>
</file>